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185" windowHeight="7365" tabRatio="790"/>
  </bookViews>
  <sheets>
    <sheet name="Strategic Budgeting" sheetId="18"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8" l="1"/>
  <c r="L58" i="18" l="1"/>
  <c r="L60" i="18" s="1"/>
  <c r="K58" i="18"/>
  <c r="K60" i="18" s="1"/>
  <c r="H57" i="18"/>
  <c r="H60" i="18" s="1"/>
  <c r="E55" i="18"/>
  <c r="E60" i="18" s="1"/>
  <c r="D55" i="18"/>
  <c r="D60" i="18" s="1"/>
  <c r="C53" i="18"/>
  <c r="C44" i="18"/>
  <c r="C38" i="18"/>
  <c r="C37" i="18"/>
  <c r="C36" i="18"/>
  <c r="N29" i="18"/>
  <c r="N59" i="18" s="1"/>
  <c r="L29" i="18"/>
  <c r="K29" i="18"/>
  <c r="H29" i="18"/>
  <c r="G29" i="18"/>
  <c r="G56" i="18" s="1"/>
  <c r="G60" i="18" s="1"/>
  <c r="E29" i="18"/>
  <c r="D29" i="18"/>
  <c r="O27" i="18"/>
  <c r="N27" i="18"/>
  <c r="M27" i="18"/>
  <c r="L27" i="18"/>
  <c r="K27" i="18"/>
  <c r="J27" i="18"/>
  <c r="I27" i="18"/>
  <c r="H27" i="18"/>
  <c r="G27" i="18"/>
  <c r="F27" i="18"/>
  <c r="E27" i="18"/>
  <c r="D27" i="18"/>
  <c r="C27" i="18"/>
  <c r="O26" i="18"/>
  <c r="N26" i="18"/>
  <c r="M26" i="18"/>
  <c r="L26" i="18"/>
  <c r="K26" i="18"/>
  <c r="J26" i="18"/>
  <c r="I26" i="18"/>
  <c r="H26" i="18"/>
  <c r="G26" i="18"/>
  <c r="F26" i="18"/>
  <c r="E26" i="18"/>
  <c r="D26" i="18"/>
  <c r="C26" i="18"/>
  <c r="O22" i="18"/>
  <c r="O29" i="18" s="1"/>
  <c r="O59" i="18" s="1"/>
  <c r="O60" i="18" s="1"/>
  <c r="M22" i="18"/>
  <c r="M29" i="18" s="1"/>
  <c r="J22" i="18"/>
  <c r="I22" i="18"/>
  <c r="I57" i="18" s="1"/>
  <c r="F22" i="18"/>
  <c r="F56" i="18" s="1"/>
  <c r="O20" i="18"/>
  <c r="M20" i="18"/>
  <c r="J20" i="18"/>
  <c r="I20" i="18"/>
  <c r="F20" i="18"/>
  <c r="C17" i="18"/>
  <c r="J16" i="18"/>
  <c r="I16" i="18"/>
  <c r="C20" i="18" l="1"/>
  <c r="J57" i="18"/>
  <c r="J60" i="18" s="1"/>
  <c r="C22" i="18"/>
  <c r="C29" i="18" s="1"/>
  <c r="C55" i="18"/>
  <c r="F60" i="18"/>
  <c r="C56" i="18"/>
  <c r="I60" i="18"/>
  <c r="N60" i="18"/>
  <c r="C59" i="18"/>
  <c r="F29" i="18"/>
  <c r="J29" i="18"/>
  <c r="M58" i="18"/>
  <c r="I29" i="18"/>
  <c r="C57" i="18" l="1"/>
  <c r="C60" i="18" s="1"/>
  <c r="C58" i="18"/>
  <c r="M60" i="18"/>
</calcChain>
</file>

<file path=xl/sharedStrings.xml><?xml version="1.0" encoding="utf-8"?>
<sst xmlns="http://schemas.openxmlformats.org/spreadsheetml/2006/main" count="154" uniqueCount="93">
  <si>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</si>
  <si>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</si>
  <si>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</si>
  <si>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</si>
  <si>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</si>
  <si>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</si>
  <si>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</si>
  <si>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</si>
  <si>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</si>
  <si>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</si>
  <si>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</si>
  <si>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</si>
  <si>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</si>
  <si>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</si>
  <si>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</si>
  <si>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</si>
  <si>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</si>
  <si>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</si>
  <si>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</si>
  <si>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</si>
  <si>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</si>
  <si>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</si>
  <si>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</si>
  <si>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</si>
  <si>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</si>
  <si>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</si>
  <si>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</si>
  <si>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</si>
  <si>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</si>
  <si>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</si>
  <si>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</si>
  <si>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</si>
  <si>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</si>
  <si>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</si>
  <si>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</si>
  <si>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</si>
  <si>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</si>
  <si>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</si>
  <si>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</si>
  <si>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</si>
  <si>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</si>
  <si>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</si>
  <si>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</si>
  <si>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</si>
  <si>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</si>
  <si>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</si>
  <si>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</si>
  <si>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</si>
  <si>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</si>
  <si>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</si>
  <si>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</si>
  <si>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Department of Archives and History</t>
  </si>
  <si>
    <t>Objective 3.1.1 - Conduct an internal assessment of the agency's Preservation Conference and Civil War Symposium to improve event marketing in 2015/16</t>
  </si>
  <si>
    <t>Objective 3.3.1 - Complete the installation of moveable shelving in the final section of the first stack at the Archives in 2015/16</t>
  </si>
  <si>
    <t>Objective 3.3.2 - Request funds for the expansion of the agency's digital storage capacity by 50 percent in 2015/16</t>
  </si>
  <si>
    <t>Objective 4.1.1 - Increase the number of files added to the agency online record index by five percent in 2015/16</t>
  </si>
  <si>
    <t>Objective 4.2.1 - Intensify the agency's Social Media presence by increasing all postings by 25 percent in 2015/16</t>
  </si>
  <si>
    <t>Objective 4.2.2 - Revive the State Historic Records Advisory Board through appointments by the Governor in 2015/16</t>
  </si>
  <si>
    <t>Objective 1.2.1 - Establish divisional bi-monthly meetings to ensure divisional collaboration</t>
  </si>
  <si>
    <t>Administration</t>
  </si>
  <si>
    <t>Objective 1.2.2 - In 2015/16 continue collaboration with the Confederate Relic Room, South Caroliniana Library, USC Press to sponsor and organize agency symposia</t>
  </si>
  <si>
    <t>Objective 4.1.2 - Ingest and make available county council records  for 23 counties through the Electronic Records Archives in 2015/16.</t>
  </si>
  <si>
    <t>Objective 3.4.2 - Triple the number of agency interns in 2015/16</t>
  </si>
  <si>
    <t>Objective 3.5.1 -Fill 50 percent of the agency's unfilled, authorized positions in 2015/16</t>
  </si>
  <si>
    <t>Objective 3.1.2 - Develop an annual assessment of Gift Shop sales to evaluate the marketability of goods sold in 2015/16</t>
  </si>
  <si>
    <t>Historical Services</t>
  </si>
  <si>
    <t>Employee Benefits</t>
  </si>
  <si>
    <t>Special Items</t>
  </si>
  <si>
    <t>Other</t>
  </si>
  <si>
    <t>Recurring</t>
  </si>
  <si>
    <t>One-time</t>
  </si>
  <si>
    <t>Objective 1.1.1 - Offer ten records management workshops annually for state and local government agencies in 2015/16</t>
  </si>
  <si>
    <t>Objective 1.1.2 - Complete the distribution of the recently revised " A Teacher's Guide to African American Historic Places in South Carolina" to state schools in 2015/16</t>
  </si>
  <si>
    <t>Objective 1.3.1 - Increase total staff membership in national historical and professional organizations by 15 percent in 2015/16</t>
  </si>
  <si>
    <t xml:space="preserve">Objective 1.3.2 - Increase the total number of outside presentations given by staff by 10 percent in 2015/16 </t>
  </si>
  <si>
    <t>Objective 2.1.1 - Conduct media campaign to notify potential customers and stakeholders of the agency's installation of Preservica and creation of the Electronic Records Archive in 2015/16</t>
  </si>
  <si>
    <t>Objective 2.1.2 - Enhance use of diagnostic tools to maximize the agency's use of  Social Media in 2015/16</t>
  </si>
  <si>
    <t>Objective 3.1.3 - Reassess SCDAH's marketing of rental facilities to discern trends in 2015/16</t>
  </si>
  <si>
    <t>Objective 3.2.1 - Develop a plan for ensuring that historical preservation and access issues are considered when evaluating other revenue sources for 2015/16</t>
  </si>
  <si>
    <t>Objective 3.4.1 - Increase the number of agency volunteers by 20 percent in 2015/16 to assist the agency with special projects</t>
  </si>
  <si>
    <t>Archives &amp; Records Management</t>
  </si>
  <si>
    <t xml:space="preserve">Recurring </t>
  </si>
  <si>
    <t>Federal Fiscal year overlap</t>
  </si>
  <si>
    <t>Remainder of Digital Access &amp; Storage Initiative</t>
  </si>
  <si>
    <r>
      <t>Objective 4.3.2 - Complete the first phase (25,000 survey records) of the Historic Properties Database</t>
    </r>
    <r>
      <rPr>
        <i/>
        <sz val="12"/>
        <color theme="1"/>
        <rFont val="Calibri Light"/>
        <family val="1"/>
        <scheme val="major"/>
      </rPr>
      <t xml:space="preserve"> </t>
    </r>
    <r>
      <rPr>
        <sz val="12"/>
        <color theme="1"/>
        <rFont val="Calibri Light"/>
        <family val="2"/>
        <scheme val="major"/>
      </rPr>
      <t>in 2015/16</t>
    </r>
  </si>
  <si>
    <t>Unrelated Purpose #2 - Preserves and provides access to SC's permanently valuable colonial, state and local government records, 1671-2000. Micrographics provides microfilm services to the department, other public entities and businesses.</t>
  </si>
  <si>
    <t>Unrelated Purpose #3 - Provides leadership, technical, and financial assistance to individuals, organizations, local governments, state and federal agencies.</t>
  </si>
  <si>
    <t>Unrelated Purpose #4 - State Employer Contributions</t>
  </si>
  <si>
    <t>Unrelated Purpose #5 - All special items supported by the State.</t>
  </si>
  <si>
    <t>Did not meet authorized spending authority</t>
  </si>
  <si>
    <t>10% Carry forward</t>
  </si>
  <si>
    <t>Unrelated Purpose #1 - Provides support for all components of the agency including Director's Office, Budget and Finance, Personnel, Building Services and Information Technology.</t>
  </si>
  <si>
    <r>
      <t>Objective 4.3.1 - Complete installation of Preservica and make accessible 400 GBs of data through the South Carolina Electronic Records Archive (SCERA)</t>
    </r>
    <r>
      <rPr>
        <i/>
        <sz val="12"/>
        <color theme="1"/>
        <rFont val="Calibri Light"/>
        <family val="2"/>
        <scheme val="major"/>
      </rPr>
      <t xml:space="preserve"> </t>
    </r>
    <r>
      <rPr>
        <sz val="12"/>
        <color theme="1"/>
        <rFont val="Calibri Light"/>
        <family val="2"/>
        <scheme val="major"/>
      </rPr>
      <t>in 2015/16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</si>
</sst>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19" x14ac:knownFonts="1">
    <font>
      <sz val="10"/>
      <color theme="1"/>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sz val="12"/>
      <color theme="1"/>
      <name val="Calibri Light"/>
      <scheme val="major"/>
    </font>
    <font>
      <sz val="10"/>
      <color theme="1"/>
      <name val="Arial"/>
      <family val="2"/>
    </font>
    <font>
      <i/>
      <sz val="12"/>
      <color theme="1"/>
      <name val="Calibri Light"/>
      <family val="1"/>
      <scheme val="maj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2">
    <xf numFmtId="0" fontId="0" fillId="0" borderId="0"/>
    <xf numFmtId="43" fontId="17" fillId="0" borderId="0" applyFont="0" applyFill="0" applyBorder="0" applyAlignment="0" applyProtection="0"/>
  </cellStyleXfs>
  <cellXfs count="102">
    <xf numFmtId="0" fontId="0" fillId="0" borderId="0" xfId="0"/>
    <xf numFmtId="0" fontId="2" fillId="2" borderId="6" xfId="0" applyFont="1" applyFill="1" applyBorder="1" applyAlignment="1">
      <alignment vertical="center" wrapText="1"/>
    </xf>
    <xf numFmtId="0" fontId="0" fillId="0" borderId="0" xfId="0" applyAlignment="1">
      <alignment vertical="top" wrapText="1"/>
    </xf>
    <xf numFmtId="0" fontId="1" fillId="0" borderId="0" xfId="0" applyFont="1" applyAlignment="1">
      <alignment vertical="top" wrapText="1"/>
    </xf>
    <xf numFmtId="0" fontId="3"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3" xfId="0" applyFont="1" applyFill="1" applyBorder="1" applyAlignment="1">
      <alignment horizontal="left" vertical="top" wrapText="1"/>
    </xf>
    <xf numFmtId="0" fontId="5" fillId="2" borderId="6"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Border="1" applyAlignment="1">
      <alignment vertical="center" wrapText="1"/>
    </xf>
    <xf numFmtId="0" fontId="5" fillId="0" borderId="3" xfId="0" applyFont="1" applyFill="1" applyBorder="1" applyAlignment="1">
      <alignment horizontal="left" vertical="top" wrapText="1"/>
    </xf>
    <xf numFmtId="0" fontId="5" fillId="0" borderId="14" xfId="0" applyFont="1" applyBorder="1" applyAlignment="1">
      <alignment horizontal="left" vertical="top" wrapText="1"/>
    </xf>
    <xf numFmtId="0" fontId="3" fillId="2" borderId="16"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2" xfId="0" applyFont="1" applyBorder="1" applyAlignment="1">
      <alignment horizontal="left" vertical="top" wrapText="1"/>
    </xf>
    <xf numFmtId="0" fontId="5" fillId="2" borderId="5"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0" xfId="0" applyFill="1" applyBorder="1" applyAlignment="1">
      <alignment horizontal="left" vertical="top" wrapText="1"/>
    </xf>
    <xf numFmtId="164"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5" fillId="0" borderId="0" xfId="0" applyNumberFormat="1" applyFont="1" applyAlignment="1">
      <alignment horizontal="left" vertical="top" wrapText="1"/>
    </xf>
    <xf numFmtId="49" fontId="5" fillId="0" borderId="3" xfId="0" applyNumberFormat="1" applyFont="1" applyBorder="1" applyAlignment="1">
      <alignment horizontal="left" vertical="top" wrapText="1"/>
    </xf>
    <xf numFmtId="0" fontId="0" fillId="0" borderId="0" xfId="0" applyBorder="1" applyAlignment="1">
      <alignment vertical="center" wrapText="1"/>
    </xf>
    <xf numFmtId="0" fontId="5" fillId="0" borderId="12" xfId="0" applyFont="1" applyBorder="1" applyAlignment="1">
      <alignment horizontal="left" vertical="top" wrapText="1"/>
    </xf>
    <xf numFmtId="164" fontId="4" fillId="0" borderId="0" xfId="0" applyNumberFormat="1" applyFont="1" applyFill="1" applyBorder="1" applyAlignment="1">
      <alignment horizontal="center" vertical="top" wrapText="1"/>
    </xf>
    <xf numFmtId="164" fontId="3" fillId="0" borderId="0" xfId="0" applyNumberFormat="1" applyFont="1" applyBorder="1" applyAlignment="1">
      <alignment horizontal="center" vertical="top" wrapText="1"/>
    </xf>
    <xf numFmtId="164" fontId="5" fillId="2" borderId="2" xfId="0" applyNumberFormat="1" applyFont="1" applyFill="1" applyBorder="1" applyAlignment="1">
      <alignment horizontal="left" vertical="top" wrapText="1"/>
    </xf>
    <xf numFmtId="164" fontId="3" fillId="2" borderId="6" xfId="0" applyNumberFormat="1" applyFont="1" applyFill="1" applyBorder="1" applyAlignment="1">
      <alignment horizontal="left" vertical="top" wrapText="1"/>
    </xf>
    <xf numFmtId="164" fontId="5" fillId="0" borderId="0" xfId="0" applyNumberFormat="1" applyFont="1" applyBorder="1" applyAlignment="1">
      <alignment horizontal="left" vertical="top" wrapText="1"/>
    </xf>
    <xf numFmtId="164" fontId="5" fillId="2" borderId="3" xfId="0" applyNumberFormat="1" applyFont="1" applyFill="1" applyBorder="1" applyAlignment="1">
      <alignment horizontal="left" vertical="top" wrapText="1"/>
    </xf>
    <xf numFmtId="0" fontId="0" fillId="0" borderId="0" xfId="0" applyAlignment="1">
      <alignment vertical="top" wrapText="1"/>
    </xf>
    <xf numFmtId="49" fontId="3" fillId="0" borderId="4" xfId="0" applyNumberFormat="1" applyFont="1" applyBorder="1" applyAlignment="1">
      <alignment horizontal="left" vertical="top" wrapText="1"/>
    </xf>
    <xf numFmtId="49" fontId="4" fillId="0" borderId="0" xfId="0" applyNumberFormat="1" applyFont="1" applyBorder="1" applyAlignment="1">
      <alignment horizontal="center" vertical="center" wrapText="1"/>
    </xf>
    <xf numFmtId="49" fontId="5" fillId="0" borderId="15" xfId="0" applyNumberFormat="1" applyFont="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7" fillId="2" borderId="5" xfId="0" applyFont="1" applyFill="1" applyBorder="1" applyAlignment="1">
      <alignment horizontal="left" vertical="top" wrapText="1"/>
    </xf>
    <xf numFmtId="0" fontId="9" fillId="0" borderId="0" xfId="0" applyFont="1" applyBorder="1" applyAlignment="1">
      <alignment horizontal="left" vertical="top" wrapText="1"/>
    </xf>
    <xf numFmtId="0" fontId="3" fillId="0" borderId="9" xfId="0" applyFont="1" applyBorder="1" applyAlignment="1">
      <alignment horizontal="left" vertical="top" wrapText="1"/>
    </xf>
    <xf numFmtId="0" fontId="5" fillId="0" borderId="10" xfId="0" applyFont="1" applyBorder="1" applyAlignment="1">
      <alignment horizontal="left" vertical="top" wrapText="1"/>
    </xf>
    <xf numFmtId="0" fontId="0" fillId="0" borderId="0" xfId="0" applyAlignment="1">
      <alignment horizontal="left" vertical="top" wrapText="1"/>
    </xf>
    <xf numFmtId="0" fontId="9"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5" fillId="0" borderId="0" xfId="0" applyFont="1" applyFill="1" applyBorder="1" applyAlignment="1">
      <alignment horizontal="left" vertical="top" wrapText="1"/>
    </xf>
    <xf numFmtId="0" fontId="8" fillId="0" borderId="7" xfId="0" applyFont="1" applyFill="1" applyBorder="1" applyAlignment="1">
      <alignment horizontal="center" vertical="top" wrapText="1"/>
    </xf>
    <xf numFmtId="0" fontId="0" fillId="0" borderId="7" xfId="0" applyBorder="1" applyAlignment="1">
      <alignment horizontal="center" wrapText="1"/>
    </xf>
    <xf numFmtId="0" fontId="8" fillId="0" borderId="7" xfId="0" applyFont="1" applyBorder="1" applyAlignment="1">
      <alignment horizontal="center" vertical="center" wrapText="1"/>
    </xf>
    <xf numFmtId="0" fontId="0" fillId="0" borderId="7" xfId="0" applyBorder="1" applyAlignment="1">
      <alignment vertical="center" wrapText="1"/>
    </xf>
    <xf numFmtId="0" fontId="5" fillId="0" borderId="2" xfId="0" applyFont="1" applyFill="1" applyBorder="1" applyAlignment="1">
      <alignment horizontal="center" vertical="top" wrapText="1"/>
    </xf>
    <xf numFmtId="0" fontId="5" fillId="0" borderId="12" xfId="0" applyFont="1" applyFill="1" applyBorder="1" applyAlignment="1">
      <alignment horizontal="center" vertical="top" wrapText="1"/>
    </xf>
    <xf numFmtId="49" fontId="5" fillId="0" borderId="12" xfId="0" applyNumberFormat="1" applyFont="1" applyFill="1" applyBorder="1" applyAlignment="1">
      <alignment horizontal="left" vertical="top" wrapText="1"/>
    </xf>
    <xf numFmtId="49" fontId="5" fillId="0" borderId="2"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49" fontId="5" fillId="2" borderId="17" xfId="0" applyNumberFormat="1" applyFont="1" applyFill="1" applyBorder="1" applyAlignment="1">
      <alignment horizontal="left" vertical="top" wrapText="1"/>
    </xf>
    <xf numFmtId="49" fontId="5" fillId="2" borderId="3" xfId="0" applyNumberFormat="1" applyFont="1" applyFill="1" applyBorder="1" applyAlignment="1">
      <alignment horizontal="left" vertical="top" wrapText="1"/>
    </xf>
    <xf numFmtId="49" fontId="5" fillId="2" borderId="4" xfId="0" applyNumberFormat="1" applyFont="1" applyFill="1" applyBorder="1" applyAlignment="1">
      <alignment horizontal="left" vertical="top" wrapText="1"/>
    </xf>
    <xf numFmtId="0" fontId="5" fillId="0" borderId="19"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18" xfId="0" applyFont="1" applyFill="1" applyBorder="1" applyAlignment="1">
      <alignment vertical="top" wrapText="1"/>
    </xf>
    <xf numFmtId="0" fontId="16" fillId="0" borderId="3" xfId="0" applyFont="1" applyFill="1" applyBorder="1" applyAlignment="1">
      <alignment horizontal="left" vertical="top" wrapText="1"/>
    </xf>
    <xf numFmtId="164" fontId="6" fillId="2" borderId="8" xfId="0" applyNumberFormat="1" applyFont="1" applyFill="1" applyBorder="1" applyAlignment="1">
      <alignment horizontal="center" vertical="top" wrapText="1"/>
    </xf>
    <xf numFmtId="164" fontId="5" fillId="0" borderId="3" xfId="0" applyNumberFormat="1" applyFont="1" applyFill="1" applyBorder="1" applyAlignment="1">
      <alignment horizontal="center" vertical="top" wrapText="1"/>
    </xf>
    <xf numFmtId="164" fontId="2" fillId="0" borderId="3"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top" wrapText="1"/>
    </xf>
    <xf numFmtId="164" fontId="16" fillId="2" borderId="8" xfId="0" applyNumberFormat="1" applyFont="1" applyFill="1" applyBorder="1" applyAlignment="1">
      <alignment horizontal="center" vertical="top" wrapText="1"/>
    </xf>
    <xf numFmtId="164" fontId="6" fillId="0" borderId="10" xfId="0" applyNumberFormat="1" applyFont="1" applyFill="1" applyBorder="1" applyAlignment="1">
      <alignment horizontal="center" vertical="top" wrapText="1"/>
    </xf>
    <xf numFmtId="164" fontId="16" fillId="0" borderId="10" xfId="0" applyNumberFormat="1" applyFont="1" applyFill="1" applyBorder="1" applyAlignment="1">
      <alignment horizontal="center" vertical="top" wrapText="1"/>
    </xf>
    <xf numFmtId="164" fontId="16" fillId="0" borderId="3" xfId="0" applyNumberFormat="1" applyFont="1" applyFill="1" applyBorder="1" applyAlignment="1">
      <alignment horizontal="center" vertical="top" wrapText="1"/>
    </xf>
    <xf numFmtId="164" fontId="5" fillId="2" borderId="4" xfId="1" applyNumberFormat="1" applyFont="1" applyFill="1" applyBorder="1" applyAlignment="1">
      <alignment horizontal="center" vertical="top" wrapText="1"/>
    </xf>
    <xf numFmtId="164" fontId="5" fillId="0" borderId="4" xfId="1"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6" xfId="0" applyNumberFormat="1" applyFont="1" applyFill="1" applyBorder="1" applyAlignment="1">
      <alignment horizontal="center" vertical="top" wrapText="1"/>
    </xf>
    <xf numFmtId="164" fontId="5" fillId="2" borderId="6"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top" wrapText="1"/>
    </xf>
    <xf numFmtId="164" fontId="7" fillId="2" borderId="5" xfId="0" applyNumberFormat="1" applyFont="1" applyFill="1" applyBorder="1" applyAlignment="1">
      <alignment horizontal="center" vertical="top" wrapText="1"/>
    </xf>
    <xf numFmtId="164" fontId="7" fillId="2" borderId="6" xfId="0" applyNumberFormat="1" applyFont="1" applyFill="1" applyBorder="1" applyAlignment="1">
      <alignment horizontal="center" vertical="top" wrapText="1"/>
    </xf>
    <xf numFmtId="164" fontId="5" fillId="0" borderId="8" xfId="0" applyNumberFormat="1" applyFont="1" applyFill="1" applyBorder="1" applyAlignment="1">
      <alignment horizontal="center" vertical="top" wrapText="1"/>
    </xf>
    <xf numFmtId="164" fontId="5" fillId="0" borderId="3" xfId="1" applyNumberFormat="1" applyFont="1" applyFill="1" applyBorder="1" applyAlignment="1">
      <alignment horizontal="center" vertical="top" wrapText="1"/>
    </xf>
    <xf numFmtId="0" fontId="5" fillId="0" borderId="3" xfId="0" applyFont="1" applyFill="1" applyBorder="1" applyAlignment="1">
      <alignment horizontal="left" vertical="top" wrapText="1"/>
    </xf>
    <xf numFmtId="0" fontId="0" fillId="0" borderId="3" xfId="0" applyFill="1" applyBorder="1" applyAlignment="1">
      <alignment horizontal="left" vertical="top" wrapText="1"/>
    </xf>
    <xf numFmtId="15" fontId="5" fillId="0" borderId="3" xfId="0" quotePrefix="1" applyNumberFormat="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36\AppData\Local\Microsoft\Windows\Temporary%20Internet%20Files\Content.Outlook\U97LG0G5\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abSelected="1" zoomScale="75" zoomScaleNormal="75" workbookViewId="0">
      <selection activeCell="F1" sqref="F1"/>
    </sheetView>
  </sheetViews>
  <sheetFormatPr defaultColWidth="9.140625" defaultRowHeight="15.75" x14ac:dyDescent="0.2"/>
  <cols>
    <col min="1" max="1" width="23.85546875" style="46" customWidth="1"/>
    <col min="2" max="2" width="58.85546875" style="46" customWidth="1"/>
    <col min="3" max="3" width="16.140625" style="9" customWidth="1"/>
    <col min="4" max="5" width="16" style="9" bestFit="1" customWidth="1"/>
    <col min="6" max="6" width="15" style="9" bestFit="1" customWidth="1"/>
    <col min="7" max="7" width="13.85546875" style="9" bestFit="1" customWidth="1"/>
    <col min="8" max="8" width="10.85546875" style="10" bestFit="1" customWidth="1"/>
    <col min="9" max="9" width="12.85546875" style="10" customWidth="1"/>
    <col min="10" max="11" width="11" style="10" bestFit="1" customWidth="1"/>
    <col min="12" max="12" width="12.140625" style="10" customWidth="1"/>
    <col min="13" max="13" width="12.5703125" style="10" customWidth="1"/>
    <col min="14" max="15" width="14.140625" style="10" bestFit="1" customWidth="1"/>
    <col min="16" max="17" width="9" style="46" bestFit="1" customWidth="1"/>
    <col min="18" max="18" width="6.140625" style="46" bestFit="1" customWidth="1"/>
    <col min="19" max="16384" width="9.140625" style="46"/>
  </cols>
  <sheetData>
    <row r="1" spans="1:15" s="45" customFormat="1" ht="37.5" customHeight="1" x14ac:dyDescent="0.2">
      <c r="A1" s="53" t="s">
        <v>1</v>
      </c>
      <c r="B1" s="54"/>
      <c r="C1" s="99" t="s">
        <v>51</v>
      </c>
      <c r="D1" s="100"/>
      <c r="E1" s="28"/>
    </row>
    <row r="2" spans="1:15" s="45" customFormat="1" ht="15" customHeight="1" x14ac:dyDescent="0.2">
      <c r="A2" s="53" t="s">
        <v>2</v>
      </c>
      <c r="B2" s="54"/>
      <c r="C2" s="101">
        <v>42394</v>
      </c>
      <c r="D2" s="100"/>
      <c r="E2" s="28"/>
    </row>
    <row r="3" spans="1:15" s="45" customFormat="1" ht="15" customHeight="1" x14ac:dyDescent="0.2">
      <c r="A3" s="53" t="s">
        <v>3</v>
      </c>
      <c r="B3" s="54"/>
      <c r="C3" s="99" t="s">
        <v>31</v>
      </c>
      <c r="D3" s="100"/>
      <c r="E3" s="28"/>
    </row>
    <row r="4" spans="1:15" s="45" customFormat="1" ht="9" customHeight="1" x14ac:dyDescent="0.2">
      <c r="A4" s="49"/>
      <c r="B4" s="47"/>
      <c r="C4" s="7"/>
      <c r="D4" s="28"/>
      <c r="E4" s="28"/>
    </row>
    <row r="5" spans="1:15" s="45" customFormat="1" ht="37.5" customHeight="1" x14ac:dyDescent="0.2">
      <c r="A5" s="52" t="s">
        <v>49</v>
      </c>
      <c r="B5" s="55"/>
      <c r="C5" s="55"/>
      <c r="D5" s="55"/>
      <c r="E5" s="55"/>
      <c r="F5" s="55"/>
      <c r="G5" s="55"/>
      <c r="H5" s="55"/>
      <c r="I5" s="55"/>
      <c r="J5" s="55"/>
    </row>
    <row r="6" spans="1:15" s="6" customFormat="1" ht="6.75" customHeight="1" x14ac:dyDescent="0.2">
      <c r="A6" s="4"/>
      <c r="B6" s="5"/>
      <c r="C6" s="35"/>
      <c r="D6" s="5"/>
      <c r="E6" s="5"/>
      <c r="F6" s="5"/>
      <c r="G6" s="5"/>
      <c r="H6" s="5"/>
      <c r="I6" s="5"/>
      <c r="J6" s="5"/>
      <c r="K6" s="5"/>
      <c r="L6" s="5"/>
      <c r="M6" s="5"/>
      <c r="N6" s="5"/>
      <c r="O6" s="5"/>
    </row>
    <row r="7" spans="1:15" ht="93" customHeight="1" x14ac:dyDescent="0.2">
      <c r="A7" s="56" t="s">
        <v>47</v>
      </c>
      <c r="B7" s="57"/>
      <c r="C7" s="57"/>
      <c r="D7" s="57"/>
      <c r="E7" s="57"/>
      <c r="F7" s="57"/>
      <c r="G7" s="57"/>
      <c r="H7" s="57"/>
      <c r="I7" s="57"/>
      <c r="J7" s="57"/>
      <c r="K7" s="46"/>
      <c r="L7" s="46"/>
      <c r="M7" s="46"/>
      <c r="N7" s="46"/>
      <c r="O7" s="46"/>
    </row>
    <row r="8" spans="1:15" ht="109.35" customHeight="1" x14ac:dyDescent="0.2">
      <c r="A8" s="56" t="s">
        <v>50</v>
      </c>
      <c r="B8" s="57"/>
      <c r="C8" s="57"/>
      <c r="D8" s="57"/>
      <c r="E8" s="57"/>
      <c r="F8" s="57"/>
      <c r="G8" s="57"/>
      <c r="H8" s="57"/>
      <c r="I8" s="57"/>
      <c r="J8" s="57"/>
      <c r="K8" s="46"/>
      <c r="L8" s="46"/>
      <c r="M8" s="46"/>
      <c r="N8" s="46"/>
      <c r="O8" s="46"/>
    </row>
    <row r="10" spans="1:15" ht="15.6" customHeight="1" x14ac:dyDescent="0.2">
      <c r="A10" s="8"/>
      <c r="B10" s="22" t="s">
        <v>26</v>
      </c>
      <c r="C10" s="36"/>
      <c r="D10" s="58" t="s">
        <v>14</v>
      </c>
      <c r="E10" s="59"/>
      <c r="F10" s="59"/>
      <c r="G10" s="59"/>
      <c r="H10" s="59"/>
      <c r="I10" s="59"/>
      <c r="J10" s="59"/>
      <c r="K10" s="46"/>
      <c r="L10" s="46"/>
      <c r="M10" s="46"/>
      <c r="N10" s="46"/>
      <c r="O10" s="46"/>
    </row>
    <row r="11" spans="1:15" x14ac:dyDescent="0.2">
      <c r="B11" s="7"/>
      <c r="C11" s="29"/>
      <c r="D11" s="50"/>
      <c r="E11" s="50"/>
      <c r="F11" s="50"/>
      <c r="G11" s="50"/>
      <c r="H11" s="50"/>
      <c r="I11" s="50"/>
      <c r="J11" s="50"/>
      <c r="K11" s="50"/>
      <c r="L11" s="50"/>
      <c r="M11" s="50"/>
      <c r="N11" s="50"/>
      <c r="O11" s="50"/>
    </row>
    <row r="12" spans="1:15" ht="89.1" customHeight="1" x14ac:dyDescent="0.2">
      <c r="A12" s="63" t="s">
        <v>48</v>
      </c>
      <c r="B12" s="48" t="s">
        <v>23</v>
      </c>
      <c r="C12" s="37" t="s">
        <v>0</v>
      </c>
      <c r="D12" s="65" t="s">
        <v>59</v>
      </c>
      <c r="E12" s="65" t="s">
        <v>59</v>
      </c>
      <c r="F12" s="65" t="s">
        <v>80</v>
      </c>
      <c r="G12" s="65" t="s">
        <v>80</v>
      </c>
      <c r="H12" s="65" t="s">
        <v>65</v>
      </c>
      <c r="I12" s="65" t="s">
        <v>65</v>
      </c>
      <c r="J12" s="65" t="s">
        <v>65</v>
      </c>
      <c r="K12" s="65" t="s">
        <v>66</v>
      </c>
      <c r="L12" s="65" t="s">
        <v>66</v>
      </c>
      <c r="M12" s="65" t="s">
        <v>66</v>
      </c>
      <c r="N12" s="65" t="s">
        <v>67</v>
      </c>
      <c r="O12" s="65" t="s">
        <v>67</v>
      </c>
    </row>
    <row r="13" spans="1:15" ht="56.45" customHeight="1" x14ac:dyDescent="0.2">
      <c r="A13" s="64"/>
      <c r="B13" s="25" t="s">
        <v>39</v>
      </c>
      <c r="C13" s="37" t="s">
        <v>0</v>
      </c>
      <c r="D13" s="65" t="s">
        <v>4</v>
      </c>
      <c r="E13" s="65" t="s">
        <v>68</v>
      </c>
      <c r="F13" s="65" t="s">
        <v>4</v>
      </c>
      <c r="G13" s="65" t="s">
        <v>68</v>
      </c>
      <c r="H13" s="65" t="s">
        <v>4</v>
      </c>
      <c r="I13" s="65" t="s">
        <v>68</v>
      </c>
      <c r="J13" s="65" t="s">
        <v>6</v>
      </c>
      <c r="K13" s="65" t="s">
        <v>4</v>
      </c>
      <c r="L13" s="65" t="s">
        <v>68</v>
      </c>
      <c r="M13" s="65" t="s">
        <v>6</v>
      </c>
      <c r="N13" s="65" t="s">
        <v>4</v>
      </c>
      <c r="O13" s="65" t="s">
        <v>4</v>
      </c>
    </row>
    <row r="14" spans="1:15" ht="34.5" customHeight="1" thickBot="1" x14ac:dyDescent="0.25">
      <c r="A14" s="33"/>
      <c r="B14" s="34" t="s">
        <v>27</v>
      </c>
      <c r="C14" s="37" t="s">
        <v>0</v>
      </c>
      <c r="D14" s="66" t="s">
        <v>81</v>
      </c>
      <c r="E14" s="66" t="s">
        <v>81</v>
      </c>
      <c r="F14" s="66" t="s">
        <v>81</v>
      </c>
      <c r="G14" s="66" t="s">
        <v>81</v>
      </c>
      <c r="H14" s="66" t="s">
        <v>81</v>
      </c>
      <c r="I14" s="65" t="s">
        <v>81</v>
      </c>
      <c r="J14" s="65" t="s">
        <v>81</v>
      </c>
      <c r="K14" s="65" t="s">
        <v>81</v>
      </c>
      <c r="L14" s="65" t="s">
        <v>81</v>
      </c>
      <c r="M14" s="65" t="s">
        <v>81</v>
      </c>
      <c r="N14" s="65" t="s">
        <v>69</v>
      </c>
      <c r="O14" s="65" t="s">
        <v>70</v>
      </c>
    </row>
    <row r="15" spans="1:15" ht="16.5" thickBot="1" x14ac:dyDescent="0.25">
      <c r="A15" s="47"/>
      <c r="B15" s="21" t="s">
        <v>15</v>
      </c>
      <c r="C15" s="38"/>
      <c r="D15" s="11"/>
      <c r="E15" s="11"/>
      <c r="F15" s="11"/>
      <c r="G15" s="11"/>
      <c r="H15" s="1"/>
      <c r="I15" s="12"/>
      <c r="J15" s="1"/>
      <c r="K15" s="51"/>
      <c r="L15" s="1"/>
      <c r="M15" s="51"/>
      <c r="N15" s="1"/>
      <c r="O15" s="11"/>
    </row>
    <row r="16" spans="1:15" ht="30" customHeight="1" x14ac:dyDescent="0.2">
      <c r="A16" s="13"/>
      <c r="B16" s="20" t="s">
        <v>40</v>
      </c>
      <c r="C16" s="90">
        <f>SUM(D16:O16)</f>
        <v>1253935.5</v>
      </c>
      <c r="D16" s="97"/>
      <c r="E16" s="97">
        <v>88104.73</v>
      </c>
      <c r="F16" s="97">
        <v>254200.5</v>
      </c>
      <c r="G16" s="97">
        <v>401135.72</v>
      </c>
      <c r="H16" s="97"/>
      <c r="I16" s="97">
        <f>15734.16+169840.38</f>
        <v>185574.54</v>
      </c>
      <c r="J16" s="97">
        <f>119064.38+130625.62</f>
        <v>249690</v>
      </c>
      <c r="K16" s="97"/>
      <c r="L16" s="97">
        <v>39583.480000000003</v>
      </c>
      <c r="M16" s="97">
        <v>24780.74</v>
      </c>
      <c r="N16" s="97"/>
      <c r="O16" s="97">
        <v>10865.79</v>
      </c>
    </row>
    <row r="17" spans="1:20" ht="36" customHeight="1" x14ac:dyDescent="0.2">
      <c r="A17" s="14"/>
      <c r="B17" s="15" t="s">
        <v>43</v>
      </c>
      <c r="C17" s="90">
        <f>SUM(D17:O17)</f>
        <v>265066.28999999998</v>
      </c>
      <c r="D17" s="98"/>
      <c r="E17" s="98"/>
      <c r="F17" s="97">
        <v>254200.5</v>
      </c>
      <c r="G17" s="98"/>
      <c r="H17" s="98"/>
      <c r="I17" s="98"/>
      <c r="J17" s="98"/>
      <c r="K17" s="98"/>
      <c r="L17" s="98"/>
      <c r="M17" s="98"/>
      <c r="N17" s="98"/>
      <c r="O17" s="97">
        <v>10865.79</v>
      </c>
    </row>
    <row r="18" spans="1:20" s="31" customFormat="1" ht="80.45" customHeight="1" thickBot="1" x14ac:dyDescent="0.25">
      <c r="A18" s="43"/>
      <c r="B18" s="44" t="s">
        <v>21</v>
      </c>
      <c r="C18" s="71" t="s">
        <v>41</v>
      </c>
      <c r="D18" s="67"/>
      <c r="E18" s="67" t="s">
        <v>89</v>
      </c>
      <c r="F18" s="67" t="s">
        <v>90</v>
      </c>
      <c r="G18" s="67" t="s">
        <v>89</v>
      </c>
      <c r="H18" s="68"/>
      <c r="I18" s="67" t="s">
        <v>89</v>
      </c>
      <c r="J18" s="68" t="s">
        <v>82</v>
      </c>
      <c r="K18" s="68"/>
      <c r="L18" s="67" t="s">
        <v>89</v>
      </c>
      <c r="M18" s="67" t="s">
        <v>89</v>
      </c>
      <c r="N18" s="68"/>
      <c r="O18" s="68" t="s">
        <v>83</v>
      </c>
    </row>
    <row r="19" spans="1:20" ht="18" customHeight="1" thickBot="1" x14ac:dyDescent="0.25">
      <c r="A19" s="14"/>
      <c r="B19" s="21" t="s">
        <v>32</v>
      </c>
      <c r="C19" s="38"/>
      <c r="D19" s="11"/>
      <c r="E19" s="11"/>
      <c r="F19" s="11"/>
      <c r="G19" s="11"/>
      <c r="H19" s="1"/>
      <c r="I19" s="12"/>
      <c r="J19" s="1"/>
      <c r="K19" s="51"/>
      <c r="L19" s="1"/>
      <c r="M19" s="51"/>
      <c r="N19" s="1"/>
      <c r="O19" s="11"/>
    </row>
    <row r="20" spans="1:20" ht="24.75" customHeight="1" thickBot="1" x14ac:dyDescent="0.25">
      <c r="A20" s="14"/>
      <c r="B20" s="20" t="s">
        <v>22</v>
      </c>
      <c r="C20" s="90">
        <f>SUM(D20:O20)</f>
        <v>6706673.75</v>
      </c>
      <c r="D20" s="81">
        <v>876780</v>
      </c>
      <c r="E20" s="81">
        <v>212910</v>
      </c>
      <c r="F20" s="81">
        <f>937353</f>
        <v>937353</v>
      </c>
      <c r="G20" s="81">
        <v>574100</v>
      </c>
      <c r="H20" s="81">
        <v>36000</v>
      </c>
      <c r="I20" s="81">
        <f>151420+221747</f>
        <v>373167</v>
      </c>
      <c r="J20" s="81">
        <f>552075+185253+8000</f>
        <v>745328</v>
      </c>
      <c r="K20" s="81">
        <v>676885</v>
      </c>
      <c r="L20" s="81">
        <v>133981</v>
      </c>
      <c r="M20" s="81">
        <f>152255-8000</f>
        <v>144255</v>
      </c>
      <c r="N20" s="81">
        <v>25000</v>
      </c>
      <c r="O20" s="81">
        <f>250000+100000+100000+1968.75+1510865.79+18946-10865.79</f>
        <v>1970914.75</v>
      </c>
    </row>
    <row r="21" spans="1:20" ht="20.45" customHeight="1" thickBot="1" x14ac:dyDescent="0.25">
      <c r="A21" s="47"/>
      <c r="B21" s="21" t="s">
        <v>24</v>
      </c>
      <c r="C21" s="91"/>
      <c r="D21" s="92"/>
      <c r="E21" s="92"/>
      <c r="F21" s="92"/>
      <c r="G21" s="93"/>
      <c r="H21" s="94"/>
      <c r="I21" s="93"/>
      <c r="J21" s="94"/>
      <c r="K21" s="93"/>
      <c r="L21" s="95"/>
      <c r="M21" s="93"/>
      <c r="N21" s="94"/>
      <c r="O21" s="96"/>
    </row>
    <row r="22" spans="1:20" ht="66.599999999999994" customHeight="1" x14ac:dyDescent="0.2">
      <c r="A22" s="47"/>
      <c r="B22" s="27" t="s">
        <v>33</v>
      </c>
      <c r="C22" s="90">
        <f>SUM(D22:O22)</f>
        <v>6971740.04</v>
      </c>
      <c r="D22" s="81">
        <v>876780</v>
      </c>
      <c r="E22" s="81">
        <v>212910</v>
      </c>
      <c r="F22" s="81">
        <f>937353+254200.5</f>
        <v>1191553.5</v>
      </c>
      <c r="G22" s="81">
        <v>574100</v>
      </c>
      <c r="H22" s="81">
        <v>36000</v>
      </c>
      <c r="I22" s="81">
        <f>151420+221747</f>
        <v>373167</v>
      </c>
      <c r="J22" s="81">
        <f>552075+185253+8000</f>
        <v>745328</v>
      </c>
      <c r="K22" s="81">
        <v>676885</v>
      </c>
      <c r="L22" s="81">
        <v>133981</v>
      </c>
      <c r="M22" s="81">
        <f>152255-8000</f>
        <v>144255</v>
      </c>
      <c r="N22" s="81">
        <v>25000</v>
      </c>
      <c r="O22" s="81">
        <f>250000+100000+100000+1968.75+1510865.79+18946</f>
        <v>1981780.54</v>
      </c>
    </row>
    <row r="23" spans="1:20" x14ac:dyDescent="0.2">
      <c r="A23" s="13"/>
      <c r="B23" s="47"/>
      <c r="C23" s="39"/>
      <c r="D23" s="7"/>
      <c r="E23" s="7"/>
      <c r="F23" s="7"/>
      <c r="G23" s="18"/>
      <c r="H23" s="7"/>
      <c r="I23" s="7"/>
      <c r="J23" s="7"/>
      <c r="K23" s="7"/>
      <c r="L23" s="7"/>
      <c r="M23" s="7"/>
      <c r="N23" s="7"/>
      <c r="O23" s="7"/>
    </row>
    <row r="24" spans="1:20" x14ac:dyDescent="0.2">
      <c r="A24" s="8"/>
      <c r="B24" s="22" t="s">
        <v>37</v>
      </c>
      <c r="C24" s="36"/>
      <c r="D24" s="58" t="s">
        <v>14</v>
      </c>
      <c r="E24" s="59"/>
      <c r="F24" s="59"/>
      <c r="G24" s="59"/>
      <c r="H24" s="59"/>
      <c r="I24" s="59"/>
      <c r="J24" s="59"/>
      <c r="K24" s="46"/>
      <c r="L24" s="46"/>
      <c r="M24" s="46"/>
      <c r="N24" s="46"/>
      <c r="O24" s="46"/>
    </row>
    <row r="25" spans="1:20" x14ac:dyDescent="0.2">
      <c r="A25" s="13"/>
      <c r="B25" s="47"/>
      <c r="C25" s="39"/>
      <c r="D25" s="7"/>
      <c r="E25" s="7"/>
      <c r="F25" s="7"/>
      <c r="G25" s="18"/>
      <c r="H25" s="7"/>
      <c r="I25" s="7"/>
      <c r="J25" s="7"/>
      <c r="K25" s="7"/>
      <c r="L25" s="7"/>
      <c r="M25" s="7"/>
      <c r="N25" s="7"/>
      <c r="O25" s="7"/>
    </row>
    <row r="26" spans="1:20" ht="48.6" customHeight="1" x14ac:dyDescent="0.2">
      <c r="A26" s="61" t="s">
        <v>36</v>
      </c>
      <c r="B26" s="48" t="s">
        <v>44</v>
      </c>
      <c r="C26" s="40" t="str">
        <f>C12</f>
        <v>Totals</v>
      </c>
      <c r="D26" s="19" t="str">
        <f>D12</f>
        <v>Administration</v>
      </c>
      <c r="E26" s="19" t="str">
        <f t="shared" ref="E26:O27" si="0">E12</f>
        <v>Administration</v>
      </c>
      <c r="F26" s="19" t="str">
        <f t="shared" si="0"/>
        <v>Archives &amp; Records Management</v>
      </c>
      <c r="G26" s="19" t="str">
        <f t="shared" si="0"/>
        <v>Archives &amp; Records Management</v>
      </c>
      <c r="H26" s="19" t="str">
        <f t="shared" si="0"/>
        <v>Historical Services</v>
      </c>
      <c r="I26" s="19" t="str">
        <f t="shared" si="0"/>
        <v>Historical Services</v>
      </c>
      <c r="J26" s="19" t="str">
        <f t="shared" si="0"/>
        <v>Historical Services</v>
      </c>
      <c r="K26" s="19" t="str">
        <f t="shared" si="0"/>
        <v>Employee Benefits</v>
      </c>
      <c r="L26" s="19" t="str">
        <f t="shared" si="0"/>
        <v>Employee Benefits</v>
      </c>
      <c r="M26" s="19" t="str">
        <f t="shared" si="0"/>
        <v>Employee Benefits</v>
      </c>
      <c r="N26" s="19" t="str">
        <f t="shared" si="0"/>
        <v>Special Items</v>
      </c>
      <c r="O26" s="19" t="str">
        <f t="shared" si="0"/>
        <v>Special Items</v>
      </c>
      <c r="P26" s="7"/>
      <c r="Q26" s="7"/>
      <c r="R26" s="7"/>
      <c r="S26" s="7"/>
      <c r="T26" s="7"/>
    </row>
    <row r="27" spans="1:20" ht="49.35" customHeight="1" x14ac:dyDescent="0.2">
      <c r="A27" s="62"/>
      <c r="B27" s="25" t="s">
        <v>45</v>
      </c>
      <c r="C27" s="40" t="str">
        <f t="shared" ref="C27:J27" si="1">C13</f>
        <v>Totals</v>
      </c>
      <c r="D27" s="19" t="str">
        <f t="shared" si="1"/>
        <v>State</v>
      </c>
      <c r="E27" s="19" t="str">
        <f t="shared" si="1"/>
        <v>Other</v>
      </c>
      <c r="F27" s="19" t="str">
        <f t="shared" si="1"/>
        <v>State</v>
      </c>
      <c r="G27" s="19" t="str">
        <f t="shared" si="1"/>
        <v>Other</v>
      </c>
      <c r="H27" s="19" t="str">
        <f t="shared" si="0"/>
        <v>State</v>
      </c>
      <c r="I27" s="19" t="str">
        <f t="shared" si="1"/>
        <v>Other</v>
      </c>
      <c r="J27" s="19" t="str">
        <f t="shared" si="1"/>
        <v>Federal</v>
      </c>
      <c r="K27" s="19" t="str">
        <f t="shared" si="0"/>
        <v>State</v>
      </c>
      <c r="L27" s="19" t="str">
        <f t="shared" si="0"/>
        <v>Other</v>
      </c>
      <c r="M27" s="19" t="str">
        <f t="shared" si="0"/>
        <v>Federal</v>
      </c>
      <c r="N27" s="19" t="str">
        <f t="shared" si="0"/>
        <v>State</v>
      </c>
      <c r="O27" s="19" t="str">
        <f t="shared" si="0"/>
        <v>State</v>
      </c>
      <c r="P27" s="7"/>
      <c r="Q27" s="7"/>
      <c r="R27" s="7"/>
      <c r="S27" s="7"/>
      <c r="T27" s="7"/>
    </row>
    <row r="28" spans="1:20" s="31" customFormat="1" ht="33.6" customHeight="1" x14ac:dyDescent="0.2">
      <c r="A28" s="43"/>
      <c r="B28" s="32" t="s">
        <v>34</v>
      </c>
      <c r="C28" s="72" t="s">
        <v>25</v>
      </c>
      <c r="D28" s="69" t="s">
        <v>30</v>
      </c>
      <c r="E28" s="69" t="s">
        <v>30</v>
      </c>
      <c r="F28" s="69" t="s">
        <v>30</v>
      </c>
      <c r="G28" s="69" t="s">
        <v>30</v>
      </c>
      <c r="H28" s="69" t="s">
        <v>30</v>
      </c>
      <c r="I28" s="69" t="s">
        <v>30</v>
      </c>
      <c r="J28" s="69" t="s">
        <v>29</v>
      </c>
      <c r="K28" s="69" t="s">
        <v>30</v>
      </c>
      <c r="L28" s="69" t="s">
        <v>30</v>
      </c>
      <c r="M28" s="69" t="s">
        <v>29</v>
      </c>
      <c r="N28" s="69" t="s">
        <v>29</v>
      </c>
      <c r="O28" s="69" t="s">
        <v>29</v>
      </c>
      <c r="P28" s="30"/>
      <c r="Q28" s="30"/>
      <c r="R28" s="30"/>
      <c r="S28" s="30"/>
      <c r="T28" s="30"/>
    </row>
    <row r="29" spans="1:20" ht="48.6" customHeight="1" x14ac:dyDescent="0.2">
      <c r="A29" s="14"/>
      <c r="B29" s="17" t="s">
        <v>46</v>
      </c>
      <c r="C29" s="90">
        <f>C22</f>
        <v>6971740.04</v>
      </c>
      <c r="D29" s="81">
        <f t="shared" ref="D29:O29" si="2">D22</f>
        <v>876780</v>
      </c>
      <c r="E29" s="81">
        <f t="shared" si="2"/>
        <v>212910</v>
      </c>
      <c r="F29" s="81">
        <f t="shared" si="2"/>
        <v>1191553.5</v>
      </c>
      <c r="G29" s="81">
        <f t="shared" si="2"/>
        <v>574100</v>
      </c>
      <c r="H29" s="81">
        <f t="shared" si="2"/>
        <v>36000</v>
      </c>
      <c r="I29" s="81">
        <f t="shared" si="2"/>
        <v>373167</v>
      </c>
      <c r="J29" s="81">
        <f t="shared" si="2"/>
        <v>745328</v>
      </c>
      <c r="K29" s="81">
        <f t="shared" si="2"/>
        <v>676885</v>
      </c>
      <c r="L29" s="81">
        <f t="shared" si="2"/>
        <v>133981</v>
      </c>
      <c r="M29" s="81">
        <f t="shared" si="2"/>
        <v>144255</v>
      </c>
      <c r="N29" s="81">
        <f t="shared" si="2"/>
        <v>25000</v>
      </c>
      <c r="O29" s="81">
        <f t="shared" si="2"/>
        <v>1981780.54</v>
      </c>
      <c r="P29" s="7"/>
      <c r="Q29" s="7"/>
      <c r="R29" s="7"/>
      <c r="S29" s="7"/>
      <c r="T29" s="7"/>
    </row>
    <row r="30" spans="1:20" s="31" customFormat="1" ht="48.6" customHeight="1" thickBot="1" x14ac:dyDescent="0.25">
      <c r="A30" s="24"/>
      <c r="B30" s="42" t="s">
        <v>13</v>
      </c>
      <c r="C30" s="73" t="s">
        <v>25</v>
      </c>
      <c r="D30" s="70" t="s">
        <v>29</v>
      </c>
      <c r="E30" s="70" t="s">
        <v>29</v>
      </c>
      <c r="F30" s="70" t="s">
        <v>29</v>
      </c>
      <c r="G30" s="70" t="s">
        <v>29</v>
      </c>
      <c r="H30" s="70" t="s">
        <v>29</v>
      </c>
      <c r="I30" s="70" t="s">
        <v>29</v>
      </c>
      <c r="J30" s="70" t="s">
        <v>29</v>
      </c>
      <c r="K30" s="70" t="s">
        <v>29</v>
      </c>
      <c r="L30" s="70" t="s">
        <v>29</v>
      </c>
      <c r="M30" s="70" t="s">
        <v>29</v>
      </c>
      <c r="N30" s="70" t="s">
        <v>29</v>
      </c>
      <c r="O30" s="70" t="s">
        <v>29</v>
      </c>
    </row>
    <row r="31" spans="1:20" ht="16.5" thickBot="1" x14ac:dyDescent="0.25">
      <c r="A31" s="47"/>
      <c r="B31" s="21" t="s">
        <v>35</v>
      </c>
      <c r="C31" s="38"/>
      <c r="D31" s="16"/>
      <c r="E31" s="16"/>
      <c r="F31" s="16"/>
      <c r="G31" s="1"/>
      <c r="H31" s="26"/>
      <c r="I31" s="26"/>
      <c r="J31" s="26"/>
      <c r="K31" s="26"/>
      <c r="L31" s="26"/>
      <c r="M31" s="26"/>
      <c r="N31" s="26"/>
      <c r="O31" s="26"/>
    </row>
    <row r="32" spans="1:20" ht="40.35" customHeight="1" x14ac:dyDescent="0.2">
      <c r="A32" s="47"/>
      <c r="B32" s="74" t="s">
        <v>71</v>
      </c>
      <c r="C32" s="80"/>
      <c r="D32" s="81"/>
      <c r="E32" s="81"/>
      <c r="F32" s="81"/>
      <c r="G32" s="82"/>
      <c r="H32" s="81"/>
      <c r="I32" s="81"/>
      <c r="J32" s="81"/>
      <c r="K32" s="81"/>
      <c r="L32" s="81"/>
      <c r="M32" s="81"/>
      <c r="N32" s="83"/>
      <c r="O32" s="83"/>
    </row>
    <row r="33" spans="1:15" ht="33" customHeight="1" x14ac:dyDescent="0.2">
      <c r="A33" s="47"/>
      <c r="B33" s="75" t="s">
        <v>72</v>
      </c>
      <c r="C33" s="80"/>
      <c r="D33" s="81"/>
      <c r="E33" s="81"/>
      <c r="F33" s="81"/>
      <c r="G33" s="82"/>
      <c r="H33" s="81"/>
      <c r="I33" s="81"/>
      <c r="J33" s="81"/>
      <c r="K33" s="81"/>
      <c r="L33" s="81"/>
      <c r="M33" s="81"/>
      <c r="N33" s="81"/>
      <c r="O33" s="81"/>
    </row>
    <row r="34" spans="1:15" customFormat="1" ht="34.35" customHeight="1" x14ac:dyDescent="0.2">
      <c r="A34" s="47"/>
      <c r="B34" s="75" t="s">
        <v>58</v>
      </c>
      <c r="C34" s="80"/>
      <c r="D34" s="81"/>
      <c r="E34" s="81"/>
      <c r="F34" s="81"/>
      <c r="G34" s="82"/>
      <c r="H34" s="81"/>
      <c r="I34" s="81"/>
      <c r="J34" s="81"/>
      <c r="K34" s="81"/>
      <c r="L34" s="81"/>
      <c r="M34" s="81"/>
      <c r="N34" s="81"/>
      <c r="O34" s="81"/>
    </row>
    <row r="35" spans="1:15" customFormat="1" ht="53.45" customHeight="1" x14ac:dyDescent="0.2">
      <c r="A35" s="47"/>
      <c r="B35" s="76" t="s">
        <v>60</v>
      </c>
      <c r="C35" s="80"/>
      <c r="D35" s="81"/>
      <c r="E35" s="81"/>
      <c r="F35" s="81"/>
      <c r="G35" s="82"/>
      <c r="H35" s="81"/>
      <c r="I35" s="81"/>
      <c r="J35" s="81"/>
      <c r="K35" s="81"/>
      <c r="L35" s="81"/>
      <c r="M35" s="81"/>
      <c r="N35" s="81"/>
      <c r="O35" s="81"/>
    </row>
    <row r="36" spans="1:15" customFormat="1" ht="44.45" customHeight="1" x14ac:dyDescent="0.2">
      <c r="A36" s="47"/>
      <c r="B36" s="77" t="s">
        <v>73</v>
      </c>
      <c r="C36" s="84">
        <f t="shared" ref="C36:C59" si="3">SUM(D36:O36)</f>
        <v>5000</v>
      </c>
      <c r="D36" s="81"/>
      <c r="E36" s="81"/>
      <c r="F36" s="81"/>
      <c r="G36" s="82"/>
      <c r="H36" s="85"/>
      <c r="I36" s="86">
        <v>5000</v>
      </c>
      <c r="J36" s="81"/>
      <c r="K36" s="81"/>
      <c r="L36" s="81"/>
      <c r="M36" s="81"/>
      <c r="N36" s="81"/>
      <c r="O36" s="81"/>
    </row>
    <row r="37" spans="1:15" customFormat="1" ht="37.700000000000003" customHeight="1" x14ac:dyDescent="0.2">
      <c r="A37" s="47"/>
      <c r="B37" s="76" t="s">
        <v>74</v>
      </c>
      <c r="C37" s="84">
        <f t="shared" si="3"/>
        <v>1000</v>
      </c>
      <c r="D37" s="81"/>
      <c r="E37" s="81"/>
      <c r="F37" s="86">
        <v>1000</v>
      </c>
      <c r="G37" s="82"/>
      <c r="H37" s="81"/>
      <c r="I37" s="81"/>
      <c r="J37" s="81"/>
      <c r="K37" s="81"/>
      <c r="L37" s="81"/>
      <c r="M37" s="81"/>
      <c r="N37" s="81"/>
      <c r="O37" s="81"/>
    </row>
    <row r="38" spans="1:15" customFormat="1" ht="61.35" customHeight="1" x14ac:dyDescent="0.2">
      <c r="A38" s="47"/>
      <c r="B38" s="76" t="s">
        <v>75</v>
      </c>
      <c r="C38" s="84">
        <f t="shared" si="3"/>
        <v>2000</v>
      </c>
      <c r="D38" s="81"/>
      <c r="E38" s="81"/>
      <c r="F38" s="86">
        <v>2000</v>
      </c>
      <c r="G38" s="82"/>
      <c r="H38" s="81"/>
      <c r="I38" s="81"/>
      <c r="J38" s="81"/>
      <c r="K38" s="81"/>
      <c r="L38" s="81"/>
      <c r="M38" s="81"/>
      <c r="N38" s="81"/>
      <c r="O38" s="81"/>
    </row>
    <row r="39" spans="1:15" customFormat="1" ht="38.450000000000003" customHeight="1" x14ac:dyDescent="0.2">
      <c r="A39" s="47"/>
      <c r="B39" s="76" t="s">
        <v>76</v>
      </c>
      <c r="C39" s="80"/>
      <c r="D39" s="81"/>
      <c r="E39" s="81"/>
      <c r="F39" s="81"/>
      <c r="G39" s="82"/>
      <c r="H39" s="81"/>
      <c r="I39" s="81"/>
      <c r="J39" s="81"/>
      <c r="K39" s="81"/>
      <c r="L39" s="81"/>
      <c r="M39" s="81"/>
      <c r="N39" s="81"/>
      <c r="O39" s="81"/>
    </row>
    <row r="40" spans="1:15" customFormat="1" ht="48.6" customHeight="1" x14ac:dyDescent="0.2">
      <c r="A40" s="47"/>
      <c r="B40" s="76" t="s">
        <v>52</v>
      </c>
      <c r="C40" s="80"/>
      <c r="D40" s="81"/>
      <c r="E40" s="81"/>
      <c r="F40" s="81"/>
      <c r="G40" s="82"/>
      <c r="H40" s="81"/>
      <c r="I40" s="81"/>
      <c r="J40" s="81"/>
      <c r="K40" s="81"/>
      <c r="L40" s="81"/>
      <c r="M40" s="81"/>
      <c r="N40" s="81"/>
      <c r="O40" s="81"/>
    </row>
    <row r="41" spans="1:15" customFormat="1" ht="50.45" customHeight="1" x14ac:dyDescent="0.2">
      <c r="A41" s="47"/>
      <c r="B41" s="76" t="s">
        <v>64</v>
      </c>
      <c r="C41" s="80"/>
      <c r="D41" s="81"/>
      <c r="E41" s="81"/>
      <c r="F41" s="81"/>
      <c r="G41" s="82"/>
      <c r="H41" s="81"/>
      <c r="I41" s="81"/>
      <c r="J41" s="81"/>
      <c r="K41" s="81"/>
      <c r="L41" s="81"/>
      <c r="M41" s="81"/>
      <c r="N41" s="81"/>
      <c r="O41" s="81"/>
    </row>
    <row r="42" spans="1:15" customFormat="1" ht="34.35" customHeight="1" x14ac:dyDescent="0.2">
      <c r="A42" s="47"/>
      <c r="B42" s="76" t="s">
        <v>77</v>
      </c>
      <c r="C42" s="80"/>
      <c r="D42" s="81"/>
      <c r="E42" s="81"/>
      <c r="F42" s="81"/>
      <c r="G42" s="82"/>
      <c r="H42" s="81"/>
      <c r="I42" s="81"/>
      <c r="J42" s="81"/>
      <c r="K42" s="81"/>
      <c r="L42" s="81"/>
      <c r="M42" s="81"/>
      <c r="N42" s="81"/>
      <c r="O42" s="81"/>
    </row>
    <row r="43" spans="1:15" customFormat="1" ht="51" customHeight="1" x14ac:dyDescent="0.2">
      <c r="A43" s="47"/>
      <c r="B43" s="76" t="s">
        <v>78</v>
      </c>
      <c r="C43" s="80"/>
      <c r="D43" s="81"/>
      <c r="E43" s="81"/>
      <c r="F43" s="81"/>
      <c r="G43" s="82"/>
      <c r="H43" s="81"/>
      <c r="I43" s="81"/>
      <c r="J43" s="81"/>
      <c r="K43" s="81"/>
      <c r="L43" s="81"/>
      <c r="M43" s="81"/>
      <c r="N43" s="81"/>
      <c r="O43" s="81"/>
    </row>
    <row r="44" spans="1:15" customFormat="1" ht="47.45" customHeight="1" x14ac:dyDescent="0.2">
      <c r="A44" s="47"/>
      <c r="B44" s="76" t="s">
        <v>53</v>
      </c>
      <c r="C44" s="84">
        <f t="shared" si="3"/>
        <v>245922</v>
      </c>
      <c r="D44" s="81"/>
      <c r="E44" s="81"/>
      <c r="F44" s="86">
        <v>245922</v>
      </c>
      <c r="G44" s="82"/>
      <c r="H44" s="81"/>
      <c r="I44" s="81"/>
      <c r="J44" s="81"/>
      <c r="K44" s="81"/>
      <c r="L44" s="81"/>
      <c r="M44" s="81"/>
      <c r="N44" s="81"/>
      <c r="O44" s="81"/>
    </row>
    <row r="45" spans="1:15" customFormat="1" ht="38.450000000000003" customHeight="1" x14ac:dyDescent="0.2">
      <c r="A45" s="47"/>
      <c r="B45" s="76" t="s">
        <v>54</v>
      </c>
      <c r="C45" s="80"/>
      <c r="D45" s="81"/>
      <c r="E45" s="81"/>
      <c r="F45" s="81"/>
      <c r="G45" s="82"/>
      <c r="H45" s="81"/>
      <c r="I45" s="81"/>
      <c r="J45" s="81"/>
      <c r="K45" s="81"/>
      <c r="L45" s="81"/>
      <c r="M45" s="81"/>
      <c r="N45" s="81"/>
      <c r="O45" s="81"/>
    </row>
    <row r="46" spans="1:15" customFormat="1" ht="49.35" customHeight="1" x14ac:dyDescent="0.2">
      <c r="A46" s="47"/>
      <c r="B46" s="76" t="s">
        <v>79</v>
      </c>
      <c r="C46" s="80"/>
      <c r="D46" s="81"/>
      <c r="E46" s="81"/>
      <c r="F46" s="81"/>
      <c r="G46" s="82"/>
      <c r="H46" s="81"/>
      <c r="I46" s="81"/>
      <c r="J46" s="81"/>
      <c r="K46" s="81"/>
      <c r="L46" s="81"/>
      <c r="M46" s="81"/>
      <c r="N46" s="81"/>
      <c r="O46" s="81"/>
    </row>
    <row r="47" spans="1:15" customFormat="1" ht="36" customHeight="1" x14ac:dyDescent="0.2">
      <c r="A47" s="47"/>
      <c r="B47" s="76" t="s">
        <v>62</v>
      </c>
      <c r="C47" s="80"/>
      <c r="D47" s="81"/>
      <c r="E47" s="81"/>
      <c r="F47" s="81"/>
      <c r="G47" s="82"/>
      <c r="H47" s="81"/>
      <c r="I47" s="81"/>
      <c r="J47" s="81"/>
      <c r="K47" s="81"/>
      <c r="L47" s="81"/>
      <c r="M47" s="81"/>
      <c r="N47" s="81"/>
      <c r="O47" s="81"/>
    </row>
    <row r="48" spans="1:15" customFormat="1" ht="40.700000000000003" customHeight="1" x14ac:dyDescent="0.2">
      <c r="A48" s="47"/>
      <c r="B48" s="76" t="s">
        <v>63</v>
      </c>
      <c r="C48" s="80"/>
      <c r="D48" s="81"/>
      <c r="E48" s="81"/>
      <c r="F48" s="81"/>
      <c r="G48" s="82"/>
      <c r="H48" s="81"/>
      <c r="I48" s="81"/>
      <c r="J48" s="81"/>
      <c r="K48" s="81"/>
      <c r="L48" s="81"/>
      <c r="M48" s="81"/>
      <c r="N48" s="81"/>
      <c r="O48" s="81"/>
    </row>
    <row r="49" spans="1:15" customFormat="1" ht="38.450000000000003" customHeight="1" x14ac:dyDescent="0.2">
      <c r="A49" s="47"/>
      <c r="B49" s="76" t="s">
        <v>55</v>
      </c>
      <c r="C49" s="80"/>
      <c r="D49" s="81"/>
      <c r="E49" s="81"/>
      <c r="F49" s="81"/>
      <c r="G49" s="82"/>
      <c r="H49" s="81"/>
      <c r="I49" s="81"/>
      <c r="J49" s="81"/>
      <c r="K49" s="81"/>
      <c r="L49" s="81"/>
      <c r="M49" s="81"/>
      <c r="N49" s="81"/>
      <c r="O49" s="81"/>
    </row>
    <row r="50" spans="1:15" customFormat="1" ht="51" customHeight="1" x14ac:dyDescent="0.2">
      <c r="A50" s="47"/>
      <c r="B50" s="76" t="s">
        <v>61</v>
      </c>
      <c r="C50" s="80"/>
      <c r="D50" s="81"/>
      <c r="E50" s="81"/>
      <c r="F50" s="81"/>
      <c r="G50" s="82"/>
      <c r="H50" s="81"/>
      <c r="I50" s="81"/>
      <c r="J50" s="81"/>
      <c r="K50" s="81"/>
      <c r="L50" s="81"/>
      <c r="M50" s="81"/>
      <c r="N50" s="81"/>
      <c r="O50" s="81"/>
    </row>
    <row r="51" spans="1:15" customFormat="1" ht="36" customHeight="1" x14ac:dyDescent="0.2">
      <c r="A51" s="47"/>
      <c r="B51" s="76" t="s">
        <v>56</v>
      </c>
      <c r="C51" s="80"/>
      <c r="D51" s="81"/>
      <c r="E51" s="81"/>
      <c r="F51" s="81"/>
      <c r="G51" s="82"/>
      <c r="H51" s="81"/>
      <c r="I51" s="81"/>
      <c r="J51" s="81"/>
      <c r="K51" s="81"/>
      <c r="L51" s="81"/>
      <c r="M51" s="81"/>
      <c r="N51" s="81"/>
      <c r="O51" s="81"/>
    </row>
    <row r="52" spans="1:15" customFormat="1" ht="38.450000000000003" customHeight="1" x14ac:dyDescent="0.2">
      <c r="A52" s="47"/>
      <c r="B52" s="76" t="s">
        <v>57</v>
      </c>
      <c r="C52" s="80"/>
      <c r="D52" s="81"/>
      <c r="E52" s="81"/>
      <c r="F52" s="81"/>
      <c r="G52" s="82"/>
      <c r="H52" s="81"/>
      <c r="I52" s="81"/>
      <c r="J52" s="81"/>
      <c r="K52" s="81"/>
      <c r="L52" s="81"/>
      <c r="M52" s="81"/>
      <c r="N52" s="81"/>
      <c r="O52" s="81"/>
    </row>
    <row r="53" spans="1:15" customFormat="1" ht="48" customHeight="1" x14ac:dyDescent="0.2">
      <c r="A53" s="47"/>
      <c r="B53" s="78" t="s">
        <v>92</v>
      </c>
      <c r="C53" s="84">
        <f t="shared" si="3"/>
        <v>100000</v>
      </c>
      <c r="D53" s="81"/>
      <c r="E53" s="81"/>
      <c r="F53" s="86">
        <v>100000</v>
      </c>
      <c r="G53" s="82"/>
      <c r="H53" s="81"/>
      <c r="I53" s="81"/>
      <c r="J53" s="81"/>
      <c r="K53" s="81"/>
      <c r="L53" s="81"/>
      <c r="M53" s="81"/>
      <c r="N53" s="81"/>
      <c r="O53" s="81"/>
    </row>
    <row r="54" spans="1:15" customFormat="1" ht="38.450000000000003" customHeight="1" x14ac:dyDescent="0.2">
      <c r="A54" s="47"/>
      <c r="B54" s="76" t="s">
        <v>84</v>
      </c>
      <c r="C54" s="80"/>
      <c r="D54" s="81"/>
      <c r="E54" s="81"/>
      <c r="F54" s="81"/>
      <c r="G54" s="82"/>
      <c r="H54" s="81"/>
      <c r="I54" s="81"/>
      <c r="J54" s="81"/>
      <c r="K54" s="81"/>
      <c r="L54" s="81"/>
      <c r="M54" s="81"/>
      <c r="N54" s="81"/>
      <c r="O54" s="81"/>
    </row>
    <row r="55" spans="1:15" ht="70.7" customHeight="1" x14ac:dyDescent="0.2">
      <c r="A55" s="47"/>
      <c r="B55" s="79" t="s">
        <v>91</v>
      </c>
      <c r="C55" s="84">
        <f t="shared" si="3"/>
        <v>1089690</v>
      </c>
      <c r="D55" s="86">
        <f>D22</f>
        <v>876780</v>
      </c>
      <c r="E55" s="81">
        <f>E22</f>
        <v>212910</v>
      </c>
      <c r="F55" s="81"/>
      <c r="G55" s="82"/>
      <c r="H55" s="81"/>
      <c r="I55" s="81"/>
      <c r="J55" s="81"/>
      <c r="K55" s="81"/>
      <c r="L55" s="81"/>
      <c r="M55" s="81"/>
      <c r="N55" s="81"/>
      <c r="O55" s="81"/>
    </row>
    <row r="56" spans="1:15" ht="83.45" customHeight="1" x14ac:dyDescent="0.2">
      <c r="A56" s="47"/>
      <c r="B56" s="79" t="s">
        <v>85</v>
      </c>
      <c r="C56" s="84">
        <f t="shared" si="3"/>
        <v>1416731.5</v>
      </c>
      <c r="D56" s="81"/>
      <c r="E56" s="81"/>
      <c r="F56" s="81">
        <f>F22-F44-F53-F38-F37</f>
        <v>842631.5</v>
      </c>
      <c r="G56" s="87">
        <f>G29</f>
        <v>574100</v>
      </c>
      <c r="H56" s="81"/>
      <c r="I56" s="81"/>
      <c r="J56" s="81"/>
      <c r="K56" s="81"/>
      <c r="L56" s="81"/>
      <c r="M56" s="81"/>
      <c r="N56" s="81"/>
      <c r="O56" s="81"/>
    </row>
    <row r="57" spans="1:15" ht="49.7" customHeight="1" x14ac:dyDescent="0.2">
      <c r="A57" s="47"/>
      <c r="B57" s="79" t="s">
        <v>86</v>
      </c>
      <c r="C57" s="84">
        <f t="shared" si="3"/>
        <v>1149495</v>
      </c>
      <c r="D57" s="81"/>
      <c r="E57" s="81"/>
      <c r="F57" s="81"/>
      <c r="G57" s="82"/>
      <c r="H57" s="81">
        <f>H22</f>
        <v>36000</v>
      </c>
      <c r="I57" s="81">
        <f>I22-I36</f>
        <v>368167</v>
      </c>
      <c r="J57" s="81">
        <f>J22-J59</f>
        <v>745328</v>
      </c>
      <c r="K57" s="81"/>
      <c r="L57" s="81"/>
      <c r="M57" s="81"/>
      <c r="N57" s="81"/>
      <c r="O57" s="81"/>
    </row>
    <row r="58" spans="1:15" ht="38.450000000000003" customHeight="1" x14ac:dyDescent="0.2">
      <c r="A58" s="47"/>
      <c r="B58" s="79" t="s">
        <v>87</v>
      </c>
      <c r="C58" s="84">
        <f t="shared" si="3"/>
        <v>955121</v>
      </c>
      <c r="D58" s="81"/>
      <c r="E58" s="81"/>
      <c r="F58" s="81"/>
      <c r="G58" s="82"/>
      <c r="H58" s="81"/>
      <c r="I58" s="81"/>
      <c r="J58" s="81"/>
      <c r="K58" s="81">
        <f>K22</f>
        <v>676885</v>
      </c>
      <c r="L58" s="81">
        <f>L22</f>
        <v>133981</v>
      </c>
      <c r="M58" s="81">
        <f>M22</f>
        <v>144255</v>
      </c>
      <c r="N58" s="81"/>
      <c r="O58" s="81"/>
    </row>
    <row r="59" spans="1:15" ht="33.6" customHeight="1" x14ac:dyDescent="0.2">
      <c r="A59" s="47"/>
      <c r="B59" s="79" t="s">
        <v>88</v>
      </c>
      <c r="C59" s="84">
        <f t="shared" si="3"/>
        <v>2006780.54</v>
      </c>
      <c r="D59" s="81"/>
      <c r="E59" s="81"/>
      <c r="F59" s="81"/>
      <c r="G59" s="82"/>
      <c r="H59" s="81"/>
      <c r="I59" s="81"/>
      <c r="J59" s="81"/>
      <c r="K59" s="81"/>
      <c r="L59" s="81"/>
      <c r="M59" s="81"/>
      <c r="N59" s="81">
        <f>N29</f>
        <v>25000</v>
      </c>
      <c r="O59" s="81">
        <f>O29</f>
        <v>1981780.54</v>
      </c>
    </row>
    <row r="60" spans="1:15" ht="47.25" x14ac:dyDescent="0.2">
      <c r="A60" s="47"/>
      <c r="B60" s="17" t="s">
        <v>42</v>
      </c>
      <c r="C60" s="88">
        <f t="shared" ref="C60:O60" si="4">SUM(C32:C59)</f>
        <v>6971740.04</v>
      </c>
      <c r="D60" s="89">
        <f t="shared" si="4"/>
        <v>876780</v>
      </c>
      <c r="E60" s="89">
        <f t="shared" si="4"/>
        <v>212910</v>
      </c>
      <c r="F60" s="89">
        <f t="shared" si="4"/>
        <v>1191553.5</v>
      </c>
      <c r="G60" s="89">
        <f t="shared" si="4"/>
        <v>574100</v>
      </c>
      <c r="H60" s="89">
        <f t="shared" si="4"/>
        <v>36000</v>
      </c>
      <c r="I60" s="89">
        <f t="shared" si="4"/>
        <v>373167</v>
      </c>
      <c r="J60" s="89">
        <f t="shared" si="4"/>
        <v>745328</v>
      </c>
      <c r="K60" s="89">
        <f t="shared" si="4"/>
        <v>676885</v>
      </c>
      <c r="L60" s="89">
        <f t="shared" si="4"/>
        <v>133981</v>
      </c>
      <c r="M60" s="89">
        <f t="shared" si="4"/>
        <v>144255</v>
      </c>
      <c r="N60" s="89">
        <f t="shared" si="4"/>
        <v>25000</v>
      </c>
      <c r="O60" s="89">
        <f t="shared" si="4"/>
        <v>1981780.54</v>
      </c>
    </row>
    <row r="63" spans="1:15" x14ac:dyDescent="0.2">
      <c r="B63" s="60"/>
      <c r="C63" s="60"/>
      <c r="D63" s="60"/>
    </row>
  </sheetData>
  <mergeCells count="14">
    <mergeCell ref="A7:J7"/>
    <mergeCell ref="A8:J8"/>
    <mergeCell ref="D10:J10"/>
    <mergeCell ref="D24:J24"/>
    <mergeCell ref="B63:D63"/>
    <mergeCell ref="A26:A27"/>
    <mergeCell ref="A12:A13"/>
    <mergeCell ref="A5:J5"/>
    <mergeCell ref="A1:B1"/>
    <mergeCell ref="C1:D1"/>
    <mergeCell ref="A2:B2"/>
    <mergeCell ref="C2:D2"/>
    <mergeCell ref="A3:B3"/>
    <mergeCell ref="C3:D3"/>
  </mergeCells>
  <pageMargins left="0.7" right="0.7" top="0.75" bottom="0.75" header="0.3" footer="0.3"/>
  <pageSetup scale="31" fitToHeight="0" orientation="landscape" r:id="rId1"/>
  <headerFooter>
    <oddHeader>&amp;L&amp;"Calibri Light,Bold"&amp;24Strategic Budgeting</oddHead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2" customWidth="1"/>
    <col min="2" max="4" width="9.140625" style="2"/>
    <col min="5" max="5" width="30.570312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20</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16</v>
      </c>
    </row>
    <row r="16" spans="1:1" x14ac:dyDescent="0.2">
      <c r="A16" s="2" t="s">
        <v>17</v>
      </c>
    </row>
    <row r="17" spans="1:1" x14ac:dyDescent="0.2">
      <c r="A17" s="2" t="s">
        <v>18</v>
      </c>
    </row>
    <row r="18" spans="1:1" x14ac:dyDescent="0.2">
      <c r="A18" s="2" t="s">
        <v>19</v>
      </c>
    </row>
    <row r="20" spans="1:1" x14ac:dyDescent="0.2">
      <c r="A20" s="3" t="s">
        <v>28</v>
      </c>
    </row>
    <row r="21" spans="1:1" x14ac:dyDescent="0.2">
      <c r="A21" s="2" t="s">
        <v>29</v>
      </c>
    </row>
    <row r="22" spans="1:1" x14ac:dyDescent="0.2">
      <c r="A22" s="2" t="s">
        <v>30</v>
      </c>
    </row>
    <row r="24" spans="1:1" ht="31.5" x14ac:dyDescent="0.2">
      <c r="A24" s="23" t="s">
        <v>38</v>
      </c>
    </row>
    <row r="25" spans="1:1" x14ac:dyDescent="0.2">
      <c r="A25" s="41" t="s">
        <v>29</v>
      </c>
    </row>
    <row r="26" spans="1:1" x14ac:dyDescent="0.2">
      <c r="A26" s="41" t="s">
        <v>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2016-01-25T14:19:58Z</cp:lastPrinted>
  <dcterms:created xsi:type="dcterms:W3CDTF">2015-11-02T20:49:15Z</dcterms:created>
  <dcterms:modified xsi:type="dcterms:W3CDTF">2016-06-01T20:21:09Z</dcterms:modified>
</cp:coreProperties>
</file>